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ly\Documents\Budget Workbooks\Kellys Budget Folder\2023-24 Budget\"/>
    </mc:Choice>
  </mc:AlternateContent>
  <bookViews>
    <workbookView xWindow="0" yWindow="0" windowWidth="2370" windowHeight="0"/>
  </bookViews>
  <sheets>
    <sheet name="Budget" sheetId="1" r:id="rId1"/>
  </sheets>
  <externalReferences>
    <externalReference r:id="rId2"/>
  </externalReferences>
  <definedNames>
    <definedName name="BudgetYear">#REF!</definedName>
    <definedName name="Carryforward">[1]Budget!$E$6</definedName>
    <definedName name="SecPropertyTax">[1]Budget!$E$9</definedName>
    <definedName name="TotalFinResourAvail">[1]Budget!$E$23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E10" i="1"/>
  <c r="F10" i="1" s="1"/>
  <c r="E12" i="1"/>
  <c r="F12" i="1" s="1"/>
  <c r="E13" i="1"/>
  <c r="F13" i="1" s="1"/>
  <c r="E14" i="1"/>
  <c r="F14" i="1"/>
  <c r="E15" i="1"/>
  <c r="F15" i="1" s="1"/>
  <c r="E16" i="1"/>
  <c r="F16" i="1" s="1"/>
  <c r="E17" i="1"/>
  <c r="F17" i="1" s="1"/>
  <c r="E18" i="1"/>
  <c r="F18" i="1"/>
  <c r="E19" i="1"/>
  <c r="F19" i="1" s="1"/>
  <c r="E20" i="1"/>
  <c r="F20" i="1"/>
  <c r="E21" i="1"/>
  <c r="F21" i="1" s="1"/>
  <c r="B22" i="1"/>
  <c r="C22" i="1"/>
  <c r="D22" i="1"/>
  <c r="A25" i="1"/>
  <c r="E26" i="1"/>
  <c r="F26" i="1"/>
  <c r="E27" i="1"/>
  <c r="F27" i="1" s="1"/>
  <c r="E28" i="1"/>
  <c r="F28" i="1" s="1"/>
  <c r="E29" i="1"/>
  <c r="F29" i="1" s="1"/>
  <c r="E30" i="1"/>
  <c r="F30" i="1" s="1"/>
  <c r="E31" i="1"/>
  <c r="F31" i="1" s="1"/>
  <c r="B32" i="1"/>
  <c r="C32" i="1"/>
  <c r="D32" i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B46" i="1"/>
  <c r="C46" i="1"/>
  <c r="D46" i="1"/>
  <c r="E48" i="1"/>
  <c r="F48" i="1" s="1"/>
  <c r="E49" i="1"/>
  <c r="F49" i="1" s="1"/>
  <c r="E50" i="1"/>
  <c r="F50" i="1" s="1"/>
  <c r="E51" i="1"/>
  <c r="F51" i="1" s="1"/>
  <c r="E52" i="1"/>
  <c r="F52" i="1"/>
  <c r="E53" i="1"/>
  <c r="F53" i="1" s="1"/>
  <c r="E54" i="1"/>
  <c r="F54" i="1"/>
  <c r="E55" i="1"/>
  <c r="F55" i="1" s="1"/>
  <c r="B56" i="1"/>
  <c r="C56" i="1"/>
  <c r="D56" i="1"/>
  <c r="E58" i="1"/>
  <c r="F58" i="1" s="1"/>
  <c r="E59" i="1"/>
  <c r="F59" i="1"/>
  <c r="E60" i="1"/>
  <c r="F60" i="1" s="1"/>
  <c r="E61" i="1"/>
  <c r="F61" i="1" s="1"/>
  <c r="E62" i="1"/>
  <c r="F62" i="1"/>
  <c r="E63" i="1"/>
  <c r="F63" i="1" s="1"/>
  <c r="E64" i="1"/>
  <c r="F64" i="1" s="1"/>
  <c r="B65" i="1"/>
  <c r="C65" i="1"/>
  <c r="D65" i="1"/>
  <c r="F32" i="1" l="1"/>
  <c r="D66" i="1"/>
  <c r="C66" i="1"/>
  <c r="E46" i="1"/>
  <c r="E32" i="1"/>
  <c r="E66" i="1" s="1"/>
  <c r="E22" i="1"/>
  <c r="F46" i="1"/>
  <c r="F65" i="1"/>
  <c r="E56" i="1"/>
  <c r="E65" i="1"/>
  <c r="B66" i="1"/>
  <c r="F22" i="1"/>
  <c r="F56" i="1"/>
  <c r="F66" i="1" l="1"/>
</calcChain>
</file>

<file path=xl/sharedStrings.xml><?xml version="1.0" encoding="utf-8"?>
<sst xmlns="http://schemas.openxmlformats.org/spreadsheetml/2006/main" count="67" uniqueCount="66">
  <si>
    <t>Fire Administration Building, located at 4010 N. Toltec Road, Eloy, Arizona to review the 2022-2023</t>
  </si>
  <si>
    <t>Fiscal Budget. The time of the hearing will be 6:00 p.m.</t>
  </si>
  <si>
    <t>All persons interested in the budget are invited to attend.</t>
  </si>
  <si>
    <t>signed:  by/ Belinda Akes</t>
  </si>
  <si>
    <t>NOTICE OF HEARING BY THE ELOY FIRE DISTRICT on the the 19th day of June, 2023 at the</t>
  </si>
  <si>
    <t>Financial resources available at July 1</t>
  </si>
  <si>
    <t>Beginning fund balance/(deficit)—unrestricted unencumbered</t>
  </si>
  <si>
    <t>Beginning fund balance—restricted</t>
  </si>
  <si>
    <t>Revenues</t>
  </si>
  <si>
    <t>Secondary property tax revenue</t>
  </si>
  <si>
    <t>Fire district assistance tax</t>
  </si>
  <si>
    <t>Wildland</t>
  </si>
  <si>
    <t>Operating revenues</t>
  </si>
  <si>
    <t>Grants</t>
  </si>
  <si>
    <t>Bonds</t>
  </si>
  <si>
    <t>Interest</t>
  </si>
  <si>
    <t>Donations</t>
  </si>
  <si>
    <t>Miscellaneous</t>
  </si>
  <si>
    <t>Smart/Safe Tax</t>
  </si>
  <si>
    <t>Total financial resources available</t>
  </si>
  <si>
    <t>Personnel:</t>
  </si>
  <si>
    <t>Salaries &amp; wages</t>
  </si>
  <si>
    <t>Health insurance</t>
  </si>
  <si>
    <t>Pension &amp; other retirement benefits</t>
  </si>
  <si>
    <t>Payroll Tax</t>
  </si>
  <si>
    <t>Workers Comp</t>
  </si>
  <si>
    <r>
      <t>Other (specify)</t>
    </r>
    <r>
      <rPr>
        <u/>
        <sz val="10"/>
        <color theme="1"/>
        <rFont val="Arial"/>
        <family val="2"/>
      </rPr>
      <t xml:space="preserve"> _________________</t>
    </r>
  </si>
  <si>
    <t>Total personnel expenses</t>
  </si>
  <si>
    <t>Operating:</t>
  </si>
  <si>
    <t>Fuel</t>
  </si>
  <si>
    <t>Tools &amp; minor equipment</t>
  </si>
  <si>
    <t>Contracted services</t>
  </si>
  <si>
    <t>Supplies</t>
  </si>
  <si>
    <t>Vehicle repair</t>
  </si>
  <si>
    <t>Training &amp; prevention</t>
  </si>
  <si>
    <t>Maintenance &amp; repair—operating</t>
  </si>
  <si>
    <t>Communications</t>
  </si>
  <si>
    <t>Contingencies &amp; emergencies</t>
  </si>
  <si>
    <t>COP Payment</t>
  </si>
  <si>
    <t>Carryfoward</t>
  </si>
  <si>
    <t>Total operating expenses</t>
  </si>
  <si>
    <t>Capital:</t>
  </si>
  <si>
    <t>Land, building, &amp; construction</t>
  </si>
  <si>
    <t>Vehicles</t>
  </si>
  <si>
    <t>Lease payments</t>
  </si>
  <si>
    <t>Machinery &amp; equipment</t>
  </si>
  <si>
    <t>Maintenance &amp; repair—capital</t>
  </si>
  <si>
    <t>Reserve for future years—carryforward</t>
  </si>
  <si>
    <t>Debt service—principal</t>
  </si>
  <si>
    <t>Debt service—interest</t>
  </si>
  <si>
    <t>Total capital expenses</t>
  </si>
  <si>
    <t>Administrative:</t>
  </si>
  <si>
    <t>Administrative equipment</t>
  </si>
  <si>
    <t>Insurance</t>
  </si>
  <si>
    <t>Utilities</t>
  </si>
  <si>
    <t>Professional services</t>
  </si>
  <si>
    <t>Subscriptions, dues, fees</t>
  </si>
  <si>
    <t>General administrative expenses</t>
  </si>
  <si>
    <t>Judgements, losses,penalties,interest</t>
  </si>
  <si>
    <t>Total administrative expenses</t>
  </si>
  <si>
    <t>Total expenses</t>
  </si>
  <si>
    <t>2021-22 Actual</t>
  </si>
  <si>
    <t>2022-23 Estimated</t>
  </si>
  <si>
    <t>2023-24 Proposed</t>
  </si>
  <si>
    <t>2024-25 Projected</t>
  </si>
  <si>
    <t>2025-26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</si>
</sst>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color theme="10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345D7E"/>
      </patternFill>
    </fill>
    <fill>
      <patternFill patternType="solid">
        <fgColor theme="0"/>
        <bgColor rgb="FF7B3C16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2" fillId="0" borderId="0" xfId="0" applyFont="1"/>
    <xf numFmtId="0" fontId="5" fillId="0" borderId="0" xfId="3" applyFont="1" applyFill="1"/>
    <xf numFmtId="0" fontId="5" fillId="0" borderId="0" xfId="3" applyFill="1"/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43" fontId="2" fillId="0" borderId="12" xfId="4" applyFont="1" applyFill="1" applyBorder="1" applyProtection="1">
      <protection locked="0"/>
    </xf>
    <xf numFmtId="43" fontId="2" fillId="0" borderId="13" xfId="4" applyFont="1" applyFill="1" applyBorder="1" applyProtection="1">
      <protection locked="0"/>
    </xf>
    <xf numFmtId="0" fontId="2" fillId="0" borderId="8" xfId="0" applyFont="1" applyBorder="1" applyAlignment="1">
      <alignment horizontal="left" vertical="center" indent="2"/>
    </xf>
    <xf numFmtId="0" fontId="2" fillId="0" borderId="0" xfId="0" applyFont="1" applyBorder="1"/>
    <xf numFmtId="164" fontId="2" fillId="0" borderId="16" xfId="1" applyNumberFormat="1" applyFont="1" applyFill="1" applyBorder="1"/>
    <xf numFmtId="0" fontId="2" fillId="0" borderId="8" xfId="0" applyFont="1" applyBorder="1" applyAlignment="1" applyProtection="1">
      <alignment horizontal="left" vertical="center" indent="2"/>
      <protection locked="0"/>
    </xf>
    <xf numFmtId="0" fontId="5" fillId="0" borderId="17" xfId="0" applyFont="1" applyBorder="1" applyAlignment="1">
      <alignment horizontal="right" vertical="center"/>
    </xf>
    <xf numFmtId="164" fontId="5" fillId="0" borderId="5" xfId="1" applyNumberFormat="1" applyFont="1" applyBorder="1" applyAlignment="1">
      <alignment vertical="center"/>
    </xf>
    <xf numFmtId="164" fontId="5" fillId="0" borderId="18" xfId="1" applyNumberFormat="1" applyFont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7" fillId="0" borderId="9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21" xfId="0" applyFont="1" applyBorder="1"/>
    <xf numFmtId="0" fontId="2" fillId="0" borderId="22" xfId="0" applyFont="1" applyBorder="1" applyAlignment="1">
      <alignment horizontal="left" vertical="center" indent="2"/>
    </xf>
    <xf numFmtId="43" fontId="2" fillId="0" borderId="14" xfId="4" applyFont="1" applyBorder="1" applyAlignment="1" applyProtection="1">
      <alignment vertical="center"/>
      <protection locked="0"/>
    </xf>
    <xf numFmtId="43" fontId="2" fillId="0" borderId="23" xfId="4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indent="2"/>
      <protection locked="0"/>
    </xf>
    <xf numFmtId="43" fontId="2" fillId="0" borderId="24" xfId="4" applyFont="1" applyBorder="1" applyAlignment="1" applyProtection="1">
      <alignment vertical="center"/>
      <protection locked="0"/>
    </xf>
    <xf numFmtId="43" fontId="2" fillId="0" borderId="25" xfId="4" applyFont="1" applyBorder="1" applyAlignment="1" applyProtection="1">
      <alignment vertical="center"/>
      <protection locked="0"/>
    </xf>
    <xf numFmtId="43" fontId="2" fillId="0" borderId="26" xfId="4" applyFont="1" applyBorder="1" applyAlignment="1" applyProtection="1">
      <alignment vertical="center"/>
      <protection locked="0"/>
    </xf>
    <xf numFmtId="43" fontId="2" fillId="0" borderId="27" xfId="4" applyFont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right" vertical="center"/>
    </xf>
    <xf numFmtId="43" fontId="2" fillId="0" borderId="2" xfId="4" applyFont="1" applyFill="1" applyBorder="1" applyAlignment="1" applyProtection="1">
      <alignment vertical="center"/>
    </xf>
    <xf numFmtId="43" fontId="2" fillId="0" borderId="2" xfId="4" applyFont="1" applyBorder="1" applyAlignment="1" applyProtection="1">
      <alignment vertical="center"/>
    </xf>
    <xf numFmtId="43" fontId="2" fillId="0" borderId="29" xfId="4" applyFont="1" applyBorder="1" applyAlignment="1" applyProtection="1">
      <alignment vertical="center"/>
    </xf>
    <xf numFmtId="0" fontId="2" fillId="0" borderId="8" xfId="0" applyFont="1" applyBorder="1"/>
    <xf numFmtId="164" fontId="2" fillId="0" borderId="1" xfId="0" applyNumberFormat="1" applyFont="1" applyBorder="1"/>
    <xf numFmtId="164" fontId="2" fillId="0" borderId="9" xfId="0" applyNumberFormat="1" applyFont="1" applyBorder="1"/>
    <xf numFmtId="43" fontId="2" fillId="0" borderId="4" xfId="4" applyFont="1" applyFill="1" applyBorder="1" applyAlignment="1" applyProtection="1">
      <alignment vertical="center"/>
    </xf>
    <xf numFmtId="43" fontId="2" fillId="0" borderId="30" xfId="4" applyFont="1" applyFill="1" applyBorder="1" applyAlignment="1" applyProtection="1">
      <alignment vertical="center"/>
    </xf>
    <xf numFmtId="0" fontId="5" fillId="2" borderId="31" xfId="0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64" fontId="2" fillId="0" borderId="11" xfId="1" applyNumberFormat="1" applyFont="1" applyFill="1" applyBorder="1" applyAlignment="1" applyProtection="1">
      <alignment vertical="center"/>
      <protection locked="0"/>
    </xf>
    <xf numFmtId="164" fontId="2" fillId="0" borderId="14" xfId="1" applyNumberFormat="1" applyFont="1" applyFill="1" applyBorder="1" applyAlignment="1" applyProtection="1">
      <alignment vertical="center"/>
      <protection locked="0"/>
    </xf>
    <xf numFmtId="43" fontId="2" fillId="0" borderId="11" xfId="4" applyFont="1" applyFill="1" applyBorder="1" applyAlignment="1" applyProtection="1">
      <alignment vertical="center"/>
      <protection locked="0"/>
    </xf>
    <xf numFmtId="0" fontId="5" fillId="0" borderId="10" xfId="2" applyFont="1" applyFill="1" applyBorder="1"/>
    <xf numFmtId="164" fontId="2" fillId="0" borderId="14" xfId="0" applyNumberFormat="1" applyFont="1" applyFill="1" applyBorder="1" applyAlignment="1" applyProtection="1">
      <alignment vertical="center"/>
      <protection locked="0"/>
    </xf>
    <xf numFmtId="164" fontId="2" fillId="0" borderId="24" xfId="0" applyNumberFormat="1" applyFont="1" applyFill="1" applyBorder="1" applyAlignment="1" applyProtection="1">
      <alignment vertical="center"/>
      <protection locked="0"/>
    </xf>
    <xf numFmtId="164" fontId="2" fillId="0" borderId="26" xfId="0" applyNumberFormat="1" applyFont="1" applyFill="1" applyBorder="1" applyAlignment="1" applyProtection="1">
      <alignment vertical="center"/>
      <protection locked="0"/>
    </xf>
    <xf numFmtId="164" fontId="2" fillId="0" borderId="1" xfId="0" applyNumberFormat="1" applyFont="1" applyFill="1" applyBorder="1"/>
    <xf numFmtId="0" fontId="2" fillId="0" borderId="3" xfId="1" applyNumberFormat="1" applyFont="1" applyFill="1" applyBorder="1" applyProtection="1"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</cellXfs>
  <cellStyles count="5">
    <cellStyle name="Comma" xfId="4" builtinId="3"/>
    <cellStyle name="Currency" xfId="1" builtinId="4"/>
    <cellStyle name="Hyperlink" xfId="2" builtinId="8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23</xdr:row>
      <xdr:rowOff>3175</xdr:rowOff>
    </xdr:from>
    <xdr:to>
      <xdr:col>0</xdr:col>
      <xdr:colOff>66675</xdr:colOff>
      <xdr:row>23</xdr:row>
      <xdr:rowOff>105767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FACC7190-AF7E-47DA-B0C1-A2CAC90549B7}"/>
            </a:ext>
          </a:extLst>
        </xdr:cNvPr>
        <xdr:cNvSpPr txBox="1"/>
      </xdr:nvSpPr>
      <xdr:spPr>
        <a:xfrm>
          <a:off x="384175" y="525145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X2A0T</a:t>
          </a:r>
        </a:p>
      </xdr:txBody>
    </xdr:sp>
    <xdr:clientData/>
  </xdr:twoCellAnchor>
  <xdr:twoCellAnchor>
    <xdr:from>
      <xdr:col>3</xdr:col>
      <xdr:colOff>3175</xdr:colOff>
      <xdr:row>53</xdr:row>
      <xdr:rowOff>3175</xdr:rowOff>
    </xdr:from>
    <xdr:to>
      <xdr:col>3</xdr:col>
      <xdr:colOff>66675</xdr:colOff>
      <xdr:row>53</xdr:row>
      <xdr:rowOff>105767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BB880ED3-3309-4272-87FC-28EB86109E94}"/>
            </a:ext>
          </a:extLst>
        </xdr:cNvPr>
        <xdr:cNvSpPr txBox="1"/>
      </xdr:nvSpPr>
      <xdr:spPr>
        <a:xfrm>
          <a:off x="5918200" y="1095692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X2A1T</a:t>
          </a:r>
        </a:p>
      </xdr:txBody>
    </xdr:sp>
    <xdr:clientData/>
  </xdr:twoCellAnchor>
  <xdr:twoCellAnchor>
    <xdr:from>
      <xdr:col>3</xdr:col>
      <xdr:colOff>3175</xdr:colOff>
      <xdr:row>35</xdr:row>
      <xdr:rowOff>3175</xdr:rowOff>
    </xdr:from>
    <xdr:to>
      <xdr:col>3</xdr:col>
      <xdr:colOff>66675</xdr:colOff>
      <xdr:row>35</xdr:row>
      <xdr:rowOff>105767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EF5FFCA0-E903-47AD-8DAB-C45A8E429E37}"/>
            </a:ext>
          </a:extLst>
        </xdr:cNvPr>
        <xdr:cNvSpPr txBox="1"/>
      </xdr:nvSpPr>
      <xdr:spPr>
        <a:xfrm>
          <a:off x="5918200" y="752792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X2A2T</a:t>
          </a:r>
        </a:p>
      </xdr:txBody>
    </xdr:sp>
    <xdr:clientData/>
  </xdr:twoCellAnchor>
  <xdr:twoCellAnchor>
    <xdr:from>
      <xdr:col>3</xdr:col>
      <xdr:colOff>3175</xdr:colOff>
      <xdr:row>24</xdr:row>
      <xdr:rowOff>3175</xdr:rowOff>
    </xdr:from>
    <xdr:to>
      <xdr:col>3</xdr:col>
      <xdr:colOff>66675</xdr:colOff>
      <xdr:row>24</xdr:row>
      <xdr:rowOff>105767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559829A-676F-46A1-8F90-3C23C560593A}"/>
            </a:ext>
          </a:extLst>
        </xdr:cNvPr>
        <xdr:cNvSpPr txBox="1"/>
      </xdr:nvSpPr>
      <xdr:spPr>
        <a:xfrm>
          <a:off x="5918200" y="544195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X2A4T</a:t>
          </a:r>
        </a:p>
      </xdr:txBody>
    </xdr:sp>
    <xdr:clientData/>
  </xdr:twoCellAnchor>
  <xdr:twoCellAnchor>
    <xdr:from>
      <xdr:col>3</xdr:col>
      <xdr:colOff>3175</xdr:colOff>
      <xdr:row>41</xdr:row>
      <xdr:rowOff>3175</xdr:rowOff>
    </xdr:from>
    <xdr:to>
      <xdr:col>3</xdr:col>
      <xdr:colOff>66675</xdr:colOff>
      <xdr:row>41</xdr:row>
      <xdr:rowOff>105767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CBC48B9-AE1F-4FDD-9F8C-7A706CB3ADB4}"/>
            </a:ext>
          </a:extLst>
        </xdr:cNvPr>
        <xdr:cNvSpPr txBox="1"/>
      </xdr:nvSpPr>
      <xdr:spPr>
        <a:xfrm>
          <a:off x="5918200" y="867092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X2A5T</a:t>
          </a:r>
        </a:p>
      </xdr:txBody>
    </xdr:sp>
    <xdr:clientData/>
  </xdr:twoCellAnchor>
  <xdr:twoCellAnchor>
    <xdr:from>
      <xdr:col>3</xdr:col>
      <xdr:colOff>3175</xdr:colOff>
      <xdr:row>11</xdr:row>
      <xdr:rowOff>3175</xdr:rowOff>
    </xdr:from>
    <xdr:to>
      <xdr:col>3</xdr:col>
      <xdr:colOff>66675</xdr:colOff>
      <xdr:row>11</xdr:row>
      <xdr:rowOff>105767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A4D586B8-C7A9-4B85-8807-0882326EB396}"/>
            </a:ext>
          </a:extLst>
        </xdr:cNvPr>
        <xdr:cNvSpPr txBox="1"/>
      </xdr:nvSpPr>
      <xdr:spPr>
        <a:xfrm>
          <a:off x="5918200" y="18415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X1A0T</a:t>
          </a:r>
        </a:p>
      </xdr:txBody>
    </xdr:sp>
    <xdr:clientData/>
  </xdr:twoCellAnchor>
  <xdr:twoCellAnchor>
    <xdr:from>
      <xdr:col>3</xdr:col>
      <xdr:colOff>3175</xdr:colOff>
      <xdr:row>12</xdr:row>
      <xdr:rowOff>3175</xdr:rowOff>
    </xdr:from>
    <xdr:to>
      <xdr:col>3</xdr:col>
      <xdr:colOff>66675</xdr:colOff>
      <xdr:row>12</xdr:row>
      <xdr:rowOff>105767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93655BE1-15BA-45F8-8D77-35AE537C95A1}"/>
            </a:ext>
          </a:extLst>
        </xdr:cNvPr>
        <xdr:cNvSpPr txBox="1"/>
      </xdr:nvSpPr>
      <xdr:spPr>
        <a:xfrm>
          <a:off x="5918200" y="20320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X1A1T</a:t>
          </a:r>
        </a:p>
      </xdr:txBody>
    </xdr:sp>
    <xdr:clientData/>
  </xdr:twoCellAnchor>
  <xdr:twoCellAnchor>
    <xdr:from>
      <xdr:col>3</xdr:col>
      <xdr:colOff>3175</xdr:colOff>
      <xdr:row>8</xdr:row>
      <xdr:rowOff>3175</xdr:rowOff>
    </xdr:from>
    <xdr:to>
      <xdr:col>3</xdr:col>
      <xdr:colOff>66675</xdr:colOff>
      <xdr:row>8</xdr:row>
      <xdr:rowOff>105767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CB980EEC-AB0A-462C-BB6C-6C137E7E3785}"/>
            </a:ext>
          </a:extLst>
        </xdr:cNvPr>
        <xdr:cNvSpPr txBox="1"/>
      </xdr:nvSpPr>
      <xdr:spPr>
        <a:xfrm>
          <a:off x="5918200" y="9556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X1A2T</a:t>
          </a:r>
        </a:p>
      </xdr:txBody>
    </xdr:sp>
    <xdr:clientData/>
  </xdr:twoCellAnchor>
  <xdr:twoCellAnchor>
    <xdr:from>
      <xdr:col>4</xdr:col>
      <xdr:colOff>3175</xdr:colOff>
      <xdr:row>5</xdr:row>
      <xdr:rowOff>3175</xdr:rowOff>
    </xdr:from>
    <xdr:to>
      <xdr:col>4</xdr:col>
      <xdr:colOff>66675</xdr:colOff>
      <xdr:row>5</xdr:row>
      <xdr:rowOff>105767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8136E56E-4EE0-4359-A650-C3CCE5399F2F}"/>
            </a:ext>
          </a:extLst>
        </xdr:cNvPr>
        <xdr:cNvSpPr txBox="1"/>
      </xdr:nvSpPr>
      <xdr:spPr>
        <a:xfrm>
          <a:off x="7089775" y="384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X1A3T</a:t>
          </a:r>
        </a:p>
      </xdr:txBody>
    </xdr:sp>
    <xdr:clientData/>
  </xdr:twoCellAnchor>
  <xdr:twoCellAnchor>
    <xdr:from>
      <xdr:col>4</xdr:col>
      <xdr:colOff>3175</xdr:colOff>
      <xdr:row>5</xdr:row>
      <xdr:rowOff>3175</xdr:rowOff>
    </xdr:from>
    <xdr:to>
      <xdr:col>4</xdr:col>
      <xdr:colOff>66675</xdr:colOff>
      <xdr:row>5</xdr:row>
      <xdr:rowOff>105767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C7143380-EBA2-4410-8809-465616ED1D42}"/>
            </a:ext>
          </a:extLst>
        </xdr:cNvPr>
        <xdr:cNvSpPr txBox="1"/>
      </xdr:nvSpPr>
      <xdr:spPr>
        <a:xfrm>
          <a:off x="7089775" y="384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X2A3T</a:t>
          </a:r>
        </a:p>
      </xdr:txBody>
    </xdr:sp>
    <xdr:clientData/>
  </xdr:twoCellAnchor>
  <xdr:twoCellAnchor>
    <xdr:from>
      <xdr:col>4</xdr:col>
      <xdr:colOff>3175</xdr:colOff>
      <xdr:row>5</xdr:row>
      <xdr:rowOff>3175</xdr:rowOff>
    </xdr:from>
    <xdr:to>
      <xdr:col>4</xdr:col>
      <xdr:colOff>66675</xdr:colOff>
      <xdr:row>5</xdr:row>
      <xdr:rowOff>105767</xdr:rowOff>
    </xdr:to>
    <xdr:sp macro="" textlink="">
      <xdr:nvSpPr>
        <xdr:cNvPr id="33" name="TextBox 12">
          <a:extLst>
            <a:ext uri="{FF2B5EF4-FFF2-40B4-BE49-F238E27FC236}">
              <a16:creationId xmlns:a16="http://schemas.microsoft.com/office/drawing/2014/main" xmlns="" id="{4DCED2C5-9AC5-450F-9D0A-9336D128D820}"/>
            </a:ext>
          </a:extLst>
        </xdr:cNvPr>
        <xdr:cNvSpPr txBox="1"/>
      </xdr:nvSpPr>
      <xdr:spPr>
        <a:xfrm>
          <a:off x="7089775" y="384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X2A3T</a:t>
          </a:r>
        </a:p>
      </xdr:txBody>
    </xdr:sp>
    <xdr:clientData/>
  </xdr:twoCellAnchor>
  <xdr:twoCellAnchor>
    <xdr:from>
      <xdr:col>3</xdr:col>
      <xdr:colOff>3175</xdr:colOff>
      <xdr:row>43</xdr:row>
      <xdr:rowOff>3175</xdr:rowOff>
    </xdr:from>
    <xdr:to>
      <xdr:col>3</xdr:col>
      <xdr:colOff>66675</xdr:colOff>
      <xdr:row>43</xdr:row>
      <xdr:rowOff>105767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BAA7343-08B5-4B1F-9F46-136F49EA3879}"/>
            </a:ext>
          </a:extLst>
        </xdr:cNvPr>
        <xdr:cNvSpPr txBox="1"/>
      </xdr:nvSpPr>
      <xdr:spPr>
        <a:xfrm>
          <a:off x="5918200" y="905192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X2A5T</a:t>
          </a:r>
        </a:p>
      </xdr:txBody>
    </xdr:sp>
    <xdr:clientData/>
  </xdr:twoCellAnchor>
  <xdr:twoCellAnchor>
    <xdr:from>
      <xdr:col>2</xdr:col>
      <xdr:colOff>1219200</xdr:colOff>
      <xdr:row>53</xdr:row>
      <xdr:rowOff>139700</xdr:rowOff>
    </xdr:from>
    <xdr:to>
      <xdr:col>3</xdr:col>
      <xdr:colOff>53975</xdr:colOff>
      <xdr:row>54</xdr:row>
      <xdr:rowOff>61317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D5617454-D05A-4FBD-A5B5-F8FDCECBDC70}"/>
            </a:ext>
          </a:extLst>
        </xdr:cNvPr>
        <xdr:cNvSpPr txBox="1"/>
      </xdr:nvSpPr>
      <xdr:spPr>
        <a:xfrm>
          <a:off x="5915025" y="11093450"/>
          <a:ext cx="53975" cy="11211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X1A1T</a:t>
          </a:r>
        </a:p>
      </xdr:txBody>
    </xdr:sp>
    <xdr:clientData/>
  </xdr:twoCellAnchor>
  <xdr:twoCellAnchor>
    <xdr:from>
      <xdr:col>2</xdr:col>
      <xdr:colOff>1219200</xdr:colOff>
      <xdr:row>11</xdr:row>
      <xdr:rowOff>19050</xdr:rowOff>
    </xdr:from>
    <xdr:to>
      <xdr:col>3</xdr:col>
      <xdr:colOff>53975</xdr:colOff>
      <xdr:row>11</xdr:row>
      <xdr:rowOff>121642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DC8929D1-A772-420A-A51F-2D2644899214}"/>
            </a:ext>
          </a:extLst>
        </xdr:cNvPr>
        <xdr:cNvSpPr txBox="1"/>
      </xdr:nvSpPr>
      <xdr:spPr>
        <a:xfrm>
          <a:off x="5915025" y="1857375"/>
          <a:ext cx="5397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X1A2T</a:t>
          </a:r>
        </a:p>
      </xdr:txBody>
    </xdr:sp>
    <xdr:clientData/>
  </xdr:twoCellAnchor>
  <xdr:twoCellAnchor>
    <xdr:from>
      <xdr:col>2</xdr:col>
      <xdr:colOff>1219200</xdr:colOff>
      <xdr:row>12</xdr:row>
      <xdr:rowOff>28575</xdr:rowOff>
    </xdr:from>
    <xdr:to>
      <xdr:col>3</xdr:col>
      <xdr:colOff>53975</xdr:colOff>
      <xdr:row>12</xdr:row>
      <xdr:rowOff>131167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1A1328AD-6C9B-49D8-8318-33CEDE8FFD60}"/>
            </a:ext>
          </a:extLst>
        </xdr:cNvPr>
        <xdr:cNvSpPr txBox="1"/>
      </xdr:nvSpPr>
      <xdr:spPr>
        <a:xfrm>
          <a:off x="5915025" y="2057400"/>
          <a:ext cx="5397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X1A3T</a:t>
          </a:r>
        </a:p>
      </xdr:txBody>
    </xdr:sp>
    <xdr:clientData/>
  </xdr:twoCellAnchor>
  <xdr:twoCellAnchor>
    <xdr:from>
      <xdr:col>2</xdr:col>
      <xdr:colOff>1219200</xdr:colOff>
      <xdr:row>35</xdr:row>
      <xdr:rowOff>95250</xdr:rowOff>
    </xdr:from>
    <xdr:to>
      <xdr:col>3</xdr:col>
      <xdr:colOff>53975</xdr:colOff>
      <xdr:row>36</xdr:row>
      <xdr:rowOff>16867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545FD0FD-93A8-4999-AF00-624D4CE65DA1}"/>
            </a:ext>
          </a:extLst>
        </xdr:cNvPr>
        <xdr:cNvSpPr txBox="1"/>
      </xdr:nvSpPr>
      <xdr:spPr>
        <a:xfrm>
          <a:off x="5915025" y="7620000"/>
          <a:ext cx="53975" cy="11211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X1A4T</a:t>
          </a:r>
        </a:p>
      </xdr:txBody>
    </xdr:sp>
    <xdr:clientData/>
  </xdr:twoCellAnchor>
  <xdr:twoCellAnchor>
    <xdr:from>
      <xdr:col>2</xdr:col>
      <xdr:colOff>1219200</xdr:colOff>
      <xdr:row>8</xdr:row>
      <xdr:rowOff>9525</xdr:rowOff>
    </xdr:from>
    <xdr:to>
      <xdr:col>3</xdr:col>
      <xdr:colOff>53975</xdr:colOff>
      <xdr:row>8</xdr:row>
      <xdr:rowOff>112117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E5823169-26D3-4AC3-83F6-1E9E3FF3417C}"/>
            </a:ext>
          </a:extLst>
        </xdr:cNvPr>
        <xdr:cNvSpPr txBox="1"/>
      </xdr:nvSpPr>
      <xdr:spPr>
        <a:xfrm>
          <a:off x="5915025" y="962025"/>
          <a:ext cx="5397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X1A5T</a:t>
          </a:r>
        </a:p>
      </xdr:txBody>
    </xdr:sp>
    <xdr:clientData/>
  </xdr:twoCellAnchor>
  <xdr:twoCellAnchor>
    <xdr:from>
      <xdr:col>2</xdr:col>
      <xdr:colOff>1219200</xdr:colOff>
      <xdr:row>24</xdr:row>
      <xdr:rowOff>66675</xdr:rowOff>
    </xdr:from>
    <xdr:to>
      <xdr:col>3</xdr:col>
      <xdr:colOff>53975</xdr:colOff>
      <xdr:row>24</xdr:row>
      <xdr:rowOff>169267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D58D1080-182F-4D2D-A59F-B17D2B4E48B3}"/>
            </a:ext>
          </a:extLst>
        </xdr:cNvPr>
        <xdr:cNvSpPr txBox="1"/>
      </xdr:nvSpPr>
      <xdr:spPr>
        <a:xfrm>
          <a:off x="5915025" y="5505450"/>
          <a:ext cx="5397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X1A6T</a:t>
          </a:r>
        </a:p>
      </xdr:txBody>
    </xdr:sp>
    <xdr:clientData/>
  </xdr:twoCellAnchor>
  <xdr:twoCellAnchor>
    <xdr:from>
      <xdr:col>2</xdr:col>
      <xdr:colOff>1219200</xdr:colOff>
      <xdr:row>41</xdr:row>
      <xdr:rowOff>114300</xdr:rowOff>
    </xdr:from>
    <xdr:to>
      <xdr:col>3</xdr:col>
      <xdr:colOff>53975</xdr:colOff>
      <xdr:row>42</xdr:row>
      <xdr:rowOff>35917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611B018D-8A45-4B21-8494-8460E5D718A8}"/>
            </a:ext>
          </a:extLst>
        </xdr:cNvPr>
        <xdr:cNvSpPr txBox="1"/>
      </xdr:nvSpPr>
      <xdr:spPr>
        <a:xfrm>
          <a:off x="5915025" y="8782050"/>
          <a:ext cx="53975" cy="112117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X1A7T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_District_Official_Budget_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calculation and summary"/>
      <sheetName val="Budget"/>
      <sheetName val="Instructions"/>
    </sheetNames>
    <sheetDataSet>
      <sheetData sheetId="0" refreshError="1"/>
      <sheetData sheetId="1">
        <row r="6">
          <cell r="E6">
            <v>2644046</v>
          </cell>
        </row>
        <row r="9">
          <cell r="E9">
            <v>2979956</v>
          </cell>
        </row>
        <row r="23">
          <cell r="E23">
            <v>9493068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[s1l14]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workbookViewId="0">
      <selection activeCell="G1" sqref="G1"/>
    </sheetView>
  </sheetViews>
  <sheetFormatPr defaultRowHeight="15" x14ac:dyDescent="0.25"/>
  <cols>
    <col min="1" max="1" width="47.5703125" customWidth="1"/>
    <col min="2" max="2" width="13.28515625" customWidth="1"/>
    <col min="3" max="3" width="16.85546875" customWidth="1"/>
    <col min="4" max="4" width="13.5703125" customWidth="1"/>
    <col min="5" max="5" width="15.42578125" customWidth="1"/>
    <col min="6" max="6" width="16" customWidth="1"/>
  </cols>
  <sheetData>
    <row r="1" spans="1:10" ht="10.5" customHeight="1" x14ac:dyDescent="0.25"/>
    <row r="2" spans="1:10" x14ac:dyDescent="0.25">
      <c r="A2" s="4" t="s">
        <v>4</v>
      </c>
      <c r="B2" s="5"/>
      <c r="C2" s="5"/>
      <c r="D2" s="5"/>
      <c r="E2" s="1"/>
      <c r="F2" s="1"/>
      <c r="G2" s="1"/>
      <c r="H2" s="1"/>
      <c r="I2" s="1"/>
      <c r="J2" s="1"/>
    </row>
    <row r="3" spans="1:10" x14ac:dyDescent="0.25">
      <c r="A3" s="4" t="s">
        <v>0</v>
      </c>
      <c r="B3" s="5"/>
      <c r="C3" s="5"/>
      <c r="D3" s="5"/>
      <c r="E3" s="1"/>
      <c r="F3" s="1"/>
      <c r="G3" s="1"/>
      <c r="H3" s="1"/>
      <c r="I3" s="1"/>
      <c r="J3" s="1"/>
    </row>
    <row r="4" spans="1:10" x14ac:dyDescent="0.25">
      <c r="A4" s="5" t="s">
        <v>1</v>
      </c>
      <c r="B4" s="5" t="s">
        <v>2</v>
      </c>
      <c r="C4" s="5"/>
      <c r="D4" s="5"/>
      <c r="E4" s="1"/>
      <c r="F4" s="1"/>
      <c r="G4" s="1"/>
      <c r="H4" s="1"/>
      <c r="I4" s="1"/>
      <c r="J4" s="1"/>
    </row>
    <row r="5" spans="1:10" x14ac:dyDescent="0.25">
      <c r="A5" s="5" t="s">
        <v>3</v>
      </c>
      <c r="B5" s="5"/>
      <c r="C5" s="5"/>
      <c r="D5" s="5"/>
      <c r="E5" s="1"/>
      <c r="F5" s="1"/>
      <c r="G5" s="1"/>
      <c r="H5" s="1"/>
      <c r="I5" s="1"/>
      <c r="J5" s="1"/>
    </row>
    <row r="6" spans="1:10" ht="15" customHeight="1" x14ac:dyDescent="0.25">
      <c r="A6" s="6"/>
      <c r="B6" s="57" t="s">
        <v>61</v>
      </c>
      <c r="C6" s="57" t="s">
        <v>62</v>
      </c>
      <c r="D6" s="59" t="s">
        <v>63</v>
      </c>
      <c r="E6" s="61" t="s">
        <v>64</v>
      </c>
      <c r="F6" s="61" t="s">
        <v>65</v>
      </c>
    </row>
    <row r="7" spans="1:10" x14ac:dyDescent="0.25">
      <c r="A7" s="7"/>
      <c r="B7" s="58"/>
      <c r="C7" s="58"/>
      <c r="D7" s="60"/>
      <c r="E7" s="62"/>
      <c r="F7" s="62"/>
    </row>
    <row r="8" spans="1:10" x14ac:dyDescent="0.25">
      <c r="A8" s="46" t="s">
        <v>5</v>
      </c>
      <c r="B8" s="22"/>
      <c r="C8" s="22"/>
      <c r="D8" s="8"/>
      <c r="E8" s="23"/>
      <c r="F8" s="21"/>
    </row>
    <row r="9" spans="1:10" ht="25.5" x14ac:dyDescent="0.25">
      <c r="A9" s="9" t="s">
        <v>6</v>
      </c>
      <c r="B9" s="48">
        <v>1914917.26</v>
      </c>
      <c r="C9" s="48">
        <v>2088846.85</v>
      </c>
      <c r="D9" s="48">
        <v>2644046</v>
      </c>
      <c r="E9" s="10">
        <f t="shared" ref="E9:F10" si="0">IFERROR(((((((C9-B9)/B9)+((D9-C9)/C9))/2))*D9)+D9,0)</f>
        <v>3115507.1004853509</v>
      </c>
      <c r="F9" s="11">
        <f t="shared" si="0"/>
        <v>3807309.5834139865</v>
      </c>
    </row>
    <row r="10" spans="1:10" x14ac:dyDescent="0.25">
      <c r="A10" s="12" t="s">
        <v>7</v>
      </c>
      <c r="B10" s="48">
        <v>949780.42</v>
      </c>
      <c r="C10" s="48">
        <v>1003927.7</v>
      </c>
      <c r="D10" s="49">
        <v>1015866</v>
      </c>
      <c r="E10" s="10">
        <f t="shared" si="0"/>
        <v>1050863.5525388729</v>
      </c>
      <c r="F10" s="11">
        <f t="shared" si="0"/>
        <v>1075213.399376374</v>
      </c>
    </row>
    <row r="11" spans="1:10" x14ac:dyDescent="0.25">
      <c r="A11" s="47" t="s">
        <v>8</v>
      </c>
      <c r="B11" s="2"/>
      <c r="C11" s="2"/>
      <c r="D11" s="2"/>
      <c r="E11" s="3"/>
      <c r="F11" s="14"/>
    </row>
    <row r="12" spans="1:10" x14ac:dyDescent="0.25">
      <c r="A12" s="12" t="s">
        <v>9</v>
      </c>
      <c r="B12" s="50">
        <v>2782761.2</v>
      </c>
      <c r="C12" s="48">
        <v>2793462.28</v>
      </c>
      <c r="D12" s="48">
        <v>2979956</v>
      </c>
      <c r="E12" s="10">
        <f t="shared" ref="E12:F21" si="1">IFERROR(((((((C12-B12)/B12)+((D12-C12)/C12))/2))*D12)+D12,0)</f>
        <v>3085157.7883850611</v>
      </c>
      <c r="F12" s="11">
        <f t="shared" si="1"/>
        <v>3242599.4288301021</v>
      </c>
    </row>
    <row r="13" spans="1:10" x14ac:dyDescent="0.25">
      <c r="A13" s="12" t="s">
        <v>10</v>
      </c>
      <c r="B13" s="48">
        <v>400000</v>
      </c>
      <c r="C13" s="48">
        <v>400000</v>
      </c>
      <c r="D13" s="48">
        <v>400000</v>
      </c>
      <c r="E13" s="10">
        <f t="shared" si="1"/>
        <v>400000</v>
      </c>
      <c r="F13" s="11">
        <f t="shared" si="1"/>
        <v>400000</v>
      </c>
    </row>
    <row r="14" spans="1:10" x14ac:dyDescent="0.25">
      <c r="A14" s="12" t="s">
        <v>11</v>
      </c>
      <c r="B14" s="48">
        <v>186378.03</v>
      </c>
      <c r="C14" s="48">
        <v>34013.480000000003</v>
      </c>
      <c r="D14" s="48">
        <v>50000</v>
      </c>
      <c r="E14" s="10">
        <f t="shared" si="1"/>
        <v>41312.567061434645</v>
      </c>
      <c r="F14" s="11">
        <f t="shared" si="1"/>
        <v>47432.130747772098</v>
      </c>
    </row>
    <row r="15" spans="1:10" x14ac:dyDescent="0.25">
      <c r="A15" s="12" t="s">
        <v>12</v>
      </c>
      <c r="B15" s="48">
        <v>2048628.8</v>
      </c>
      <c r="C15" s="48">
        <v>2547874.2999999998</v>
      </c>
      <c r="D15" s="48">
        <v>2150000</v>
      </c>
      <c r="E15" s="10">
        <f t="shared" si="1"/>
        <v>2244103.4372883318</v>
      </c>
      <c r="F15" s="11">
        <f t="shared" si="1"/>
        <v>2117995.7391135474</v>
      </c>
    </row>
    <row r="16" spans="1:10" x14ac:dyDescent="0.25">
      <c r="A16" s="12" t="s">
        <v>13</v>
      </c>
      <c r="B16" s="48">
        <v>147489.43</v>
      </c>
      <c r="C16" s="48">
        <v>363712</v>
      </c>
      <c r="D16" s="48">
        <v>150000</v>
      </c>
      <c r="E16" s="10">
        <f t="shared" si="1"/>
        <v>215882.62523974464</v>
      </c>
      <c r="F16" s="11">
        <f t="shared" si="1"/>
        <v>199867.55828505123</v>
      </c>
    </row>
    <row r="17" spans="1:6" x14ac:dyDescent="0.25">
      <c r="A17" s="12" t="s">
        <v>14</v>
      </c>
      <c r="B17" s="48">
        <v>0</v>
      </c>
      <c r="C17" s="48">
        <v>0</v>
      </c>
      <c r="D17" s="48">
        <v>0</v>
      </c>
      <c r="E17" s="10">
        <f t="shared" si="1"/>
        <v>0</v>
      </c>
      <c r="F17" s="11">
        <f t="shared" si="1"/>
        <v>0</v>
      </c>
    </row>
    <row r="18" spans="1:6" x14ac:dyDescent="0.25">
      <c r="A18" s="12" t="s">
        <v>15</v>
      </c>
      <c r="B18" s="48">
        <v>8414.7999999999993</v>
      </c>
      <c r="C18" s="48">
        <v>26123.9</v>
      </c>
      <c r="D18" s="48">
        <v>18000</v>
      </c>
      <c r="E18" s="10">
        <f t="shared" si="1"/>
        <v>34141.882109787141</v>
      </c>
      <c r="F18" s="11">
        <f t="shared" si="1"/>
        <v>44141.9617953708</v>
      </c>
    </row>
    <row r="19" spans="1:6" x14ac:dyDescent="0.25">
      <c r="A19" s="12" t="s">
        <v>16</v>
      </c>
      <c r="B19" s="48">
        <v>8268.7999999999993</v>
      </c>
      <c r="C19" s="48">
        <v>0</v>
      </c>
      <c r="D19" s="48">
        <v>1000</v>
      </c>
      <c r="E19" s="10">
        <f t="shared" si="1"/>
        <v>0</v>
      </c>
      <c r="F19" s="11">
        <f t="shared" si="1"/>
        <v>0</v>
      </c>
    </row>
    <row r="20" spans="1:6" x14ac:dyDescent="0.25">
      <c r="A20" s="12" t="s">
        <v>17</v>
      </c>
      <c r="B20" s="48">
        <v>710.9</v>
      </c>
      <c r="C20" s="48">
        <v>943</v>
      </c>
      <c r="D20" s="48">
        <v>9200</v>
      </c>
      <c r="E20" s="10">
        <f t="shared" si="1"/>
        <v>50979.891515049625</v>
      </c>
      <c r="F20" s="11">
        <f t="shared" si="1"/>
        <v>389929.64431298774</v>
      </c>
    </row>
    <row r="21" spans="1:6" x14ac:dyDescent="0.25">
      <c r="A21" s="15" t="s">
        <v>18</v>
      </c>
      <c r="B21" s="48">
        <v>75831.64</v>
      </c>
      <c r="C21" s="48">
        <v>76748.259999999995</v>
      </c>
      <c r="D21" s="48">
        <v>75000</v>
      </c>
      <c r="E21" s="10">
        <f t="shared" si="1"/>
        <v>74599.065684995832</v>
      </c>
      <c r="F21" s="11">
        <f t="shared" si="1"/>
        <v>73550.018591058615</v>
      </c>
    </row>
    <row r="22" spans="1:6" ht="15.75" thickBot="1" x14ac:dyDescent="0.3">
      <c r="A22" s="16" t="s">
        <v>19</v>
      </c>
      <c r="B22" s="17">
        <f>SUM(B9:B21)</f>
        <v>8523181.2800000031</v>
      </c>
      <c r="C22" s="17">
        <f>SUM(C9:C21)</f>
        <v>9335651.7699999996</v>
      </c>
      <c r="D22" s="17">
        <f>SUM(D9:D21)</f>
        <v>9493068</v>
      </c>
      <c r="E22" s="17">
        <f>SUM(E9:E21)</f>
        <v>10312547.910308629</v>
      </c>
      <c r="F22" s="18">
        <f>SUM(F9:F21)</f>
        <v>11398039.464466251</v>
      </c>
    </row>
    <row r="23" spans="1:6" ht="15.75" thickTop="1" x14ac:dyDescent="0.25">
      <c r="A23" s="19"/>
      <c r="F23" s="20"/>
    </row>
    <row r="24" spans="1:6" x14ac:dyDescent="0.25">
      <c r="A24" s="51" t="s">
        <v>20</v>
      </c>
      <c r="B24" s="13"/>
      <c r="C24" s="13"/>
      <c r="D24" s="13"/>
      <c r="E24" s="13"/>
      <c r="F24" s="24"/>
    </row>
    <row r="25" spans="1:6" ht="15.75" thickBot="1" x14ac:dyDescent="0.3">
      <c r="A25" s="25" t="e">
        <f>CONCATENATE("Estimated number of full-time employees (FTE) in ",IF(BudgetYear="","",BudgetYear),":")</f>
        <v>#REF!</v>
      </c>
      <c r="B25" s="13"/>
      <c r="C25" s="13"/>
      <c r="D25" s="56">
        <v>37</v>
      </c>
      <c r="E25" s="13"/>
      <c r="F25" s="24"/>
    </row>
    <row r="26" spans="1:6" x14ac:dyDescent="0.25">
      <c r="A26" s="26" t="s">
        <v>21</v>
      </c>
      <c r="B26" s="52">
        <v>2549921.41</v>
      </c>
      <c r="C26" s="52">
        <v>2636465.61</v>
      </c>
      <c r="D26" s="52">
        <v>3050000</v>
      </c>
      <c r="E26" s="27">
        <f t="shared" ref="E26:F30" si="2">IFERROR(((((((C26-B26)/B26)+((D26-C26)/C26))/2))*D26)+D26,0)</f>
        <v>3340957.423434651</v>
      </c>
      <c r="F26" s="28">
        <f t="shared" si="2"/>
        <v>3762331.8056795909</v>
      </c>
    </row>
    <row r="27" spans="1:6" x14ac:dyDescent="0.25">
      <c r="A27" s="26" t="s">
        <v>22</v>
      </c>
      <c r="B27" s="52">
        <v>448501.74</v>
      </c>
      <c r="C27" s="52">
        <v>541460.69999999995</v>
      </c>
      <c r="D27" s="52">
        <v>600000</v>
      </c>
      <c r="E27" s="27">
        <f t="shared" si="2"/>
        <v>694613.76421765005</v>
      </c>
      <c r="F27" s="28">
        <f t="shared" si="2"/>
        <v>786929.06941197126</v>
      </c>
    </row>
    <row r="28" spans="1:6" x14ac:dyDescent="0.25">
      <c r="A28" s="26" t="s">
        <v>23</v>
      </c>
      <c r="B28" s="52">
        <v>1750519.19</v>
      </c>
      <c r="C28" s="52">
        <v>886956.06</v>
      </c>
      <c r="D28" s="52">
        <v>900000</v>
      </c>
      <c r="E28" s="27">
        <f t="shared" si="2"/>
        <v>684624.6551486575</v>
      </c>
      <c r="F28" s="28">
        <f t="shared" si="2"/>
        <v>607741.46790356119</v>
      </c>
    </row>
    <row r="29" spans="1:6" x14ac:dyDescent="0.25">
      <c r="A29" s="29" t="s">
        <v>24</v>
      </c>
      <c r="B29" s="52">
        <v>39557.19</v>
      </c>
      <c r="C29" s="52">
        <v>40753.06</v>
      </c>
      <c r="D29" s="52">
        <v>45000</v>
      </c>
      <c r="E29" s="27">
        <f t="shared" si="2"/>
        <v>48024.96705936567</v>
      </c>
      <c r="F29" s="28">
        <f t="shared" si="2"/>
        <v>52141.50037904788</v>
      </c>
    </row>
    <row r="30" spans="1:6" x14ac:dyDescent="0.25">
      <c r="A30" s="29" t="s">
        <v>25</v>
      </c>
      <c r="B30" s="53">
        <v>143683</v>
      </c>
      <c r="C30" s="53">
        <v>190150</v>
      </c>
      <c r="D30" s="53">
        <v>300000</v>
      </c>
      <c r="E30" s="30">
        <f t="shared" si="2"/>
        <v>435165.18633965321</v>
      </c>
      <c r="F30" s="31">
        <f t="shared" si="2"/>
        <v>658895.01768659707</v>
      </c>
    </row>
    <row r="31" spans="1:6" ht="15.75" thickBot="1" x14ac:dyDescent="0.3">
      <c r="A31" s="29" t="s">
        <v>26</v>
      </c>
      <c r="B31" s="54"/>
      <c r="C31" s="54"/>
      <c r="D31" s="54"/>
      <c r="E31" s="32">
        <f>IFERROR(((((((C31-B31)/B31)+((D31-C31)/C31))/2))*D31)+D31,0)</f>
        <v>0</v>
      </c>
      <c r="F31" s="33">
        <f>IFERROR(((((((D31-C31)/C31)+((E31-D31)/D31))/2))*E31)+E31,0)</f>
        <v>0</v>
      </c>
    </row>
    <row r="32" spans="1:6" x14ac:dyDescent="0.25">
      <c r="A32" s="34" t="s">
        <v>27</v>
      </c>
      <c r="B32" s="35">
        <f>SUM(B26:B31)</f>
        <v>4932182.53</v>
      </c>
      <c r="C32" s="35">
        <f>SUM(C26:C31)</f>
        <v>4295785.43</v>
      </c>
      <c r="D32" s="35">
        <f>SUM(D26:D31)</f>
        <v>4895000</v>
      </c>
      <c r="E32" s="36">
        <f>SUM(E26:E31)</f>
        <v>5203385.9961999767</v>
      </c>
      <c r="F32" s="37">
        <f>SUM(F26:F31)</f>
        <v>5868038.8610607684</v>
      </c>
    </row>
    <row r="33" spans="1:6" x14ac:dyDescent="0.25">
      <c r="A33" s="38" t="s">
        <v>28</v>
      </c>
      <c r="B33" s="55"/>
      <c r="C33" s="55"/>
      <c r="D33" s="55"/>
      <c r="E33" s="39"/>
      <c r="F33" s="40"/>
    </row>
    <row r="34" spans="1:6" x14ac:dyDescent="0.25">
      <c r="A34" s="26" t="s">
        <v>29</v>
      </c>
      <c r="B34" s="52">
        <v>71990.03</v>
      </c>
      <c r="C34" s="52">
        <v>88844.46</v>
      </c>
      <c r="D34" s="52">
        <v>105000</v>
      </c>
      <c r="E34" s="27">
        <f t="shared" ref="E34:F45" si="3">IFERROR(((((((C34-B34)/B34)+((D34-C34)/C34))/2))*D34)+D34,0)</f>
        <v>126838.02801840015</v>
      </c>
      <c r="F34" s="28">
        <f t="shared" si="3"/>
        <v>151560.15063304154</v>
      </c>
    </row>
    <row r="35" spans="1:6" x14ac:dyDescent="0.25">
      <c r="A35" s="26" t="s">
        <v>30</v>
      </c>
      <c r="B35" s="52">
        <v>31847.54</v>
      </c>
      <c r="C35" s="52">
        <v>84180.93</v>
      </c>
      <c r="D35" s="52">
        <v>50000</v>
      </c>
      <c r="E35" s="27">
        <f t="shared" si="3"/>
        <v>80930.155881254876</v>
      </c>
      <c r="F35" s="28">
        <f t="shared" si="3"/>
        <v>89531.488442753776</v>
      </c>
    </row>
    <row r="36" spans="1:6" x14ac:dyDescent="0.25">
      <c r="A36" s="26" t="s">
        <v>31</v>
      </c>
      <c r="B36" s="52">
        <v>0</v>
      </c>
      <c r="C36" s="52">
        <v>0</v>
      </c>
      <c r="D36" s="52">
        <v>0</v>
      </c>
      <c r="E36" s="27">
        <f t="shared" si="3"/>
        <v>0</v>
      </c>
      <c r="F36" s="28">
        <f t="shared" si="3"/>
        <v>0</v>
      </c>
    </row>
    <row r="37" spans="1:6" x14ac:dyDescent="0.25">
      <c r="A37" s="26" t="s">
        <v>32</v>
      </c>
      <c r="B37" s="52">
        <v>69874.11</v>
      </c>
      <c r="C37" s="52">
        <v>71858.17</v>
      </c>
      <c r="D37" s="52">
        <v>50000</v>
      </c>
      <c r="E37" s="27">
        <f t="shared" si="3"/>
        <v>43105.247095682425</v>
      </c>
      <c r="F37" s="28">
        <f t="shared" si="3"/>
        <v>33577.2642576746</v>
      </c>
    </row>
    <row r="38" spans="1:6" x14ac:dyDescent="0.25">
      <c r="A38" s="26" t="s">
        <v>33</v>
      </c>
      <c r="B38" s="52">
        <v>98644.02</v>
      </c>
      <c r="C38" s="52">
        <v>94765.18</v>
      </c>
      <c r="D38" s="52">
        <v>100000</v>
      </c>
      <c r="E38" s="27">
        <f t="shared" si="3"/>
        <v>100795.91584564259</v>
      </c>
      <c r="F38" s="28">
        <f t="shared" si="3"/>
        <v>103981.01983084806</v>
      </c>
    </row>
    <row r="39" spans="1:6" x14ac:dyDescent="0.25">
      <c r="A39" s="26" t="s">
        <v>34</v>
      </c>
      <c r="B39" s="52">
        <v>49174.66</v>
      </c>
      <c r="C39" s="52">
        <v>48142.64</v>
      </c>
      <c r="D39" s="52">
        <v>75000</v>
      </c>
      <c r="E39" s="27">
        <f t="shared" si="3"/>
        <v>95133.138853214637</v>
      </c>
      <c r="F39" s="28">
        <f t="shared" si="3"/>
        <v>134437.98401871708</v>
      </c>
    </row>
    <row r="40" spans="1:6" x14ac:dyDescent="0.25">
      <c r="A40" s="26" t="s">
        <v>35</v>
      </c>
      <c r="B40" s="52">
        <v>44143.95</v>
      </c>
      <c r="C40" s="52">
        <v>28300.27</v>
      </c>
      <c r="D40" s="52">
        <v>70000</v>
      </c>
      <c r="E40" s="27">
        <f t="shared" si="3"/>
        <v>109009.78211074149</v>
      </c>
      <c r="F40" s="28">
        <f t="shared" si="3"/>
        <v>219695.98403388803</v>
      </c>
    </row>
    <row r="41" spans="1:6" x14ac:dyDescent="0.25">
      <c r="A41" s="26" t="s">
        <v>36</v>
      </c>
      <c r="B41" s="52">
        <v>131095.62</v>
      </c>
      <c r="C41" s="52">
        <v>129961.97</v>
      </c>
      <c r="D41" s="52">
        <v>350000</v>
      </c>
      <c r="E41" s="27">
        <f t="shared" si="3"/>
        <v>644778.40377198835</v>
      </c>
      <c r="F41" s="28">
        <f t="shared" si="3"/>
        <v>1462138.0458658342</v>
      </c>
    </row>
    <row r="42" spans="1:6" x14ac:dyDescent="0.25">
      <c r="A42" s="26" t="s">
        <v>37</v>
      </c>
      <c r="B42" s="52">
        <v>1000000</v>
      </c>
      <c r="C42" s="52">
        <v>1000000</v>
      </c>
      <c r="D42" s="52">
        <v>1000000</v>
      </c>
      <c r="E42" s="27">
        <f t="shared" si="3"/>
        <v>1000000</v>
      </c>
      <c r="F42" s="28">
        <f t="shared" si="3"/>
        <v>1000000</v>
      </c>
    </row>
    <row r="43" spans="1:6" x14ac:dyDescent="0.25">
      <c r="A43" s="29" t="s">
        <v>17</v>
      </c>
      <c r="B43" s="52">
        <v>1630.5</v>
      </c>
      <c r="C43" s="52">
        <v>10547.79</v>
      </c>
      <c r="D43" s="52">
        <v>10356</v>
      </c>
      <c r="E43" s="27">
        <f t="shared" si="3"/>
        <v>38580.602178011351</v>
      </c>
      <c r="F43" s="28">
        <f t="shared" si="3"/>
        <v>90804.304237493896</v>
      </c>
    </row>
    <row r="44" spans="1:6" x14ac:dyDescent="0.25">
      <c r="A44" s="29" t="s">
        <v>38</v>
      </c>
      <c r="B44" s="53">
        <v>0</v>
      </c>
      <c r="C44" s="53">
        <v>241038.13</v>
      </c>
      <c r="D44" s="53">
        <v>250000</v>
      </c>
      <c r="E44" s="30">
        <f t="shared" si="3"/>
        <v>0</v>
      </c>
      <c r="F44" s="31">
        <f t="shared" si="3"/>
        <v>0</v>
      </c>
    </row>
    <row r="45" spans="1:6" ht="15.75" thickBot="1" x14ac:dyDescent="0.3">
      <c r="A45" s="29" t="s">
        <v>39</v>
      </c>
      <c r="B45" s="54"/>
      <c r="C45" s="54">
        <v>905367</v>
      </c>
      <c r="D45" s="54">
        <v>1215212</v>
      </c>
      <c r="E45" s="32">
        <f t="shared" si="3"/>
        <v>0</v>
      </c>
      <c r="F45" s="33">
        <f t="shared" si="3"/>
        <v>0</v>
      </c>
    </row>
    <row r="46" spans="1:6" x14ac:dyDescent="0.25">
      <c r="A46" s="34" t="s">
        <v>40</v>
      </c>
      <c r="B46" s="35">
        <f>SUM(B34:B45)</f>
        <v>1498400.43</v>
      </c>
      <c r="C46" s="35">
        <f t="shared" ref="C46" si="4">SUM(C34:C45)</f>
        <v>2703006.54</v>
      </c>
      <c r="D46" s="35">
        <f>SUM(D34:D45)</f>
        <v>3275568</v>
      </c>
      <c r="E46" s="36">
        <f>SUM(E34:E45)</f>
        <v>2239171.2737549362</v>
      </c>
      <c r="F46" s="37">
        <f>SUM(F34:F45)</f>
        <v>3285726.241320251</v>
      </c>
    </row>
    <row r="47" spans="1:6" x14ac:dyDescent="0.25">
      <c r="A47" s="38" t="s">
        <v>41</v>
      </c>
      <c r="B47" s="39"/>
      <c r="C47" s="39"/>
      <c r="D47" s="39"/>
      <c r="E47" s="39"/>
      <c r="F47" s="40"/>
    </row>
    <row r="48" spans="1:6" x14ac:dyDescent="0.25">
      <c r="A48" s="26" t="s">
        <v>42</v>
      </c>
      <c r="B48" s="52">
        <v>4839.76</v>
      </c>
      <c r="C48" s="52">
        <v>0</v>
      </c>
      <c r="D48" s="52">
        <v>40000</v>
      </c>
      <c r="E48" s="27">
        <f t="shared" ref="E48:F55" si="5">IFERROR(((((((C48-B48)/B48)+((D48-C48)/C48))/2))*D48)+D48,0)</f>
        <v>0</v>
      </c>
      <c r="F48" s="28">
        <f t="shared" si="5"/>
        <v>0</v>
      </c>
    </row>
    <row r="49" spans="1:6" x14ac:dyDescent="0.25">
      <c r="A49" s="26" t="s">
        <v>43</v>
      </c>
      <c r="B49" s="52">
        <v>295656.61</v>
      </c>
      <c r="C49" s="52">
        <v>335277.90000000002</v>
      </c>
      <c r="D49" s="52">
        <v>500000</v>
      </c>
      <c r="E49" s="27">
        <f t="shared" si="5"/>
        <v>656327.84450434137</v>
      </c>
      <c r="F49" s="28">
        <f t="shared" si="5"/>
        <v>920157.16301927157</v>
      </c>
    </row>
    <row r="50" spans="1:6" x14ac:dyDescent="0.25">
      <c r="A50" s="26" t="s">
        <v>44</v>
      </c>
      <c r="B50" s="52">
        <v>0</v>
      </c>
      <c r="C50" s="52">
        <v>30292.91</v>
      </c>
      <c r="D50" s="52">
        <v>22500</v>
      </c>
      <c r="E50" s="27">
        <f t="shared" si="5"/>
        <v>0</v>
      </c>
      <c r="F50" s="28">
        <f t="shared" si="5"/>
        <v>0</v>
      </c>
    </row>
    <row r="51" spans="1:6" x14ac:dyDescent="0.25">
      <c r="A51" s="26" t="s">
        <v>45</v>
      </c>
      <c r="B51" s="52">
        <v>380874.73</v>
      </c>
      <c r="C51" s="52">
        <v>585692.25</v>
      </c>
      <c r="D51" s="52">
        <v>150000</v>
      </c>
      <c r="E51" s="27">
        <f t="shared" si="5"/>
        <v>134539.70992268575</v>
      </c>
      <c r="F51" s="28">
        <f t="shared" si="5"/>
        <v>77564.739098418737</v>
      </c>
    </row>
    <row r="52" spans="1:6" x14ac:dyDescent="0.25">
      <c r="A52" s="26" t="s">
        <v>46</v>
      </c>
      <c r="B52" s="52">
        <v>0</v>
      </c>
      <c r="C52" s="52"/>
      <c r="D52" s="52"/>
      <c r="E52" s="27">
        <f t="shared" si="5"/>
        <v>0</v>
      </c>
      <c r="F52" s="28">
        <f t="shared" si="5"/>
        <v>0</v>
      </c>
    </row>
    <row r="53" spans="1:6" x14ac:dyDescent="0.25">
      <c r="A53" s="26" t="s">
        <v>47</v>
      </c>
      <c r="B53" s="52">
        <v>0</v>
      </c>
      <c r="C53" s="52">
        <v>100000</v>
      </c>
      <c r="D53" s="52">
        <v>100000</v>
      </c>
      <c r="E53" s="27">
        <f t="shared" si="5"/>
        <v>0</v>
      </c>
      <c r="F53" s="28">
        <f t="shared" si="5"/>
        <v>0</v>
      </c>
    </row>
    <row r="54" spans="1:6" x14ac:dyDescent="0.25">
      <c r="A54" s="26" t="s">
        <v>48</v>
      </c>
      <c r="B54" s="52">
        <v>0</v>
      </c>
      <c r="C54" s="52"/>
      <c r="D54" s="52"/>
      <c r="E54" s="27">
        <f t="shared" si="5"/>
        <v>0</v>
      </c>
      <c r="F54" s="28">
        <f t="shared" si="5"/>
        <v>0</v>
      </c>
    </row>
    <row r="55" spans="1:6" x14ac:dyDescent="0.25">
      <c r="A55" s="26" t="s">
        <v>49</v>
      </c>
      <c r="B55" s="52">
        <v>0</v>
      </c>
      <c r="C55" s="52"/>
      <c r="D55" s="52"/>
      <c r="E55" s="27">
        <f t="shared" si="5"/>
        <v>0</v>
      </c>
      <c r="F55" s="28">
        <f t="shared" si="5"/>
        <v>0</v>
      </c>
    </row>
    <row r="56" spans="1:6" x14ac:dyDescent="0.25">
      <c r="A56" s="34" t="s">
        <v>50</v>
      </c>
      <c r="B56" s="35">
        <f>SUM(B48:B55)</f>
        <v>681371.1</v>
      </c>
      <c r="C56" s="35">
        <f>SUM(C48:C55)</f>
        <v>1051263.06</v>
      </c>
      <c r="D56" s="35">
        <f>SUM(D48:D55)</f>
        <v>812500</v>
      </c>
      <c r="E56" s="35">
        <f>SUM(E48:E55)</f>
        <v>790867.55442702712</v>
      </c>
      <c r="F56" s="37">
        <f>SUM(F48:F55)</f>
        <v>997721.9021176903</v>
      </c>
    </row>
    <row r="57" spans="1:6" x14ac:dyDescent="0.25">
      <c r="A57" s="38" t="s">
        <v>51</v>
      </c>
      <c r="B57" s="39"/>
      <c r="C57" s="39"/>
      <c r="D57" s="39"/>
      <c r="E57" s="39"/>
      <c r="F57" s="40"/>
    </row>
    <row r="58" spans="1:6" x14ac:dyDescent="0.25">
      <c r="A58" s="26" t="s">
        <v>52</v>
      </c>
      <c r="B58" s="52">
        <v>0</v>
      </c>
      <c r="C58" s="52"/>
      <c r="D58" s="52">
        <v>0</v>
      </c>
      <c r="E58" s="27">
        <f t="shared" ref="E58:F64" si="6">IFERROR(((((((C58-B58)/B58)+((D58-C58)/C58))/2))*D58)+D58,0)</f>
        <v>0</v>
      </c>
      <c r="F58" s="28">
        <f t="shared" si="6"/>
        <v>0</v>
      </c>
    </row>
    <row r="59" spans="1:6" x14ac:dyDescent="0.25">
      <c r="A59" s="26" t="s">
        <v>53</v>
      </c>
      <c r="B59" s="52">
        <v>47943.5</v>
      </c>
      <c r="C59" s="52">
        <v>55430.5</v>
      </c>
      <c r="D59" s="52">
        <v>77000</v>
      </c>
      <c r="E59" s="27">
        <f t="shared" si="6"/>
        <v>97993.661466445308</v>
      </c>
      <c r="F59" s="28">
        <f t="shared" si="6"/>
        <v>130418.38619685819</v>
      </c>
    </row>
    <row r="60" spans="1:6" x14ac:dyDescent="0.25">
      <c r="A60" s="26" t="s">
        <v>54</v>
      </c>
      <c r="B60" s="52">
        <v>29947.38</v>
      </c>
      <c r="C60" s="52">
        <v>34104.769999999997</v>
      </c>
      <c r="D60" s="52">
        <v>55000</v>
      </c>
      <c r="E60" s="27">
        <f t="shared" si="6"/>
        <v>75666.272071525163</v>
      </c>
      <c r="F60" s="28">
        <f t="shared" si="6"/>
        <v>113061.60462366475</v>
      </c>
    </row>
    <row r="61" spans="1:6" x14ac:dyDescent="0.25">
      <c r="A61" s="26" t="s">
        <v>55</v>
      </c>
      <c r="B61" s="52">
        <v>301567.78000000003</v>
      </c>
      <c r="C61" s="52">
        <v>271999.39</v>
      </c>
      <c r="D61" s="52">
        <v>320000</v>
      </c>
      <c r="E61" s="27">
        <f t="shared" si="6"/>
        <v>332547.89178877464</v>
      </c>
      <c r="F61" s="28">
        <f t="shared" si="6"/>
        <v>368410.7524046771</v>
      </c>
    </row>
    <row r="62" spans="1:6" x14ac:dyDescent="0.25">
      <c r="A62" s="26" t="s">
        <v>56</v>
      </c>
      <c r="B62" s="52">
        <v>1730</v>
      </c>
      <c r="C62" s="52">
        <v>2559.62</v>
      </c>
      <c r="D62" s="52">
        <v>3000</v>
      </c>
      <c r="E62" s="27">
        <f t="shared" si="6"/>
        <v>3977.397163451782</v>
      </c>
      <c r="F62" s="28">
        <f t="shared" si="6"/>
        <v>4967.4668356297279</v>
      </c>
    </row>
    <row r="63" spans="1:6" x14ac:dyDescent="0.25">
      <c r="A63" s="26" t="s">
        <v>57</v>
      </c>
      <c r="B63" s="52">
        <v>50132.04</v>
      </c>
      <c r="C63" s="52">
        <v>66411.41</v>
      </c>
      <c r="D63" s="52">
        <v>52000</v>
      </c>
      <c r="E63" s="27">
        <f t="shared" si="6"/>
        <v>54800.923715871708</v>
      </c>
      <c r="F63" s="28">
        <f t="shared" si="6"/>
        <v>50330.864413781288</v>
      </c>
    </row>
    <row r="64" spans="1:6" ht="15.75" thickBot="1" x14ac:dyDescent="0.3">
      <c r="A64" s="29" t="s">
        <v>58</v>
      </c>
      <c r="B64" s="52">
        <v>2540.4499999999998</v>
      </c>
      <c r="C64" s="52"/>
      <c r="D64" s="52">
        <v>3000</v>
      </c>
      <c r="E64" s="27">
        <f t="shared" si="6"/>
        <v>0</v>
      </c>
      <c r="F64" s="28">
        <f t="shared" si="6"/>
        <v>0</v>
      </c>
    </row>
    <row r="65" spans="1:6" ht="15.75" thickBot="1" x14ac:dyDescent="0.3">
      <c r="A65" s="34" t="s">
        <v>59</v>
      </c>
      <c r="B65" s="41">
        <f>SUM(B58:B64)</f>
        <v>433861.15</v>
      </c>
      <c r="C65" s="41">
        <f>SUM(C58:C64)</f>
        <v>430505.69000000006</v>
      </c>
      <c r="D65" s="41">
        <f>SUM(D58:D64)</f>
        <v>510000</v>
      </c>
      <c r="E65" s="41">
        <f>SUM(E58:E64)</f>
        <v>564986.14620606857</v>
      </c>
      <c r="F65" s="42">
        <f>SUM(F58:F64)</f>
        <v>667189.0744746112</v>
      </c>
    </row>
    <row r="66" spans="1:6" ht="15.75" thickBot="1" x14ac:dyDescent="0.3">
      <c r="A66" s="43" t="s">
        <v>60</v>
      </c>
      <c r="B66" s="44">
        <f>SUM(B32+B46+B56+B65)</f>
        <v>7545815.21</v>
      </c>
      <c r="C66" s="44">
        <f>SUM(C32+C46+C56+C65)</f>
        <v>8480560.7199999988</v>
      </c>
      <c r="D66" s="44">
        <f>SUM(D32+D46+D56+D65)</f>
        <v>9493068</v>
      </c>
      <c r="E66" s="44">
        <f>SUM(E32+E46+E56+E65)</f>
        <v>8798410.9705880079</v>
      </c>
      <c r="F66" s="45">
        <f>SUM(F32+F46+F56+F65)</f>
        <v>10818676.078973319</v>
      </c>
    </row>
    <row r="67" spans="1:6" ht="15.75" thickTop="1" x14ac:dyDescent="0.25"/>
  </sheetData>
  <mergeCells count="5">
    <mergeCell ref="B6:B7"/>
    <mergeCell ref="C6:C7"/>
    <mergeCell ref="D6:D7"/>
    <mergeCell ref="E6:E7"/>
    <mergeCell ref="F6:F7"/>
  </mergeCells>
  <hyperlinks>
    <hyperlink ref="A24" location="ExpensesPersonnel" display="Personnel:"/>
    <hyperlink ref="E6:F6" r:id="rId1" location="FutureYearInstructions" display="Future year estimates"/>
  </hyperlinks>
  <pageMargins left="0.7" right="0.7" top="0.75" bottom="0.75" header="0.3" footer="0.3"/>
  <pageSetup scale="7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Weddle</dc:creator>
  <cp:lastModifiedBy>Kelly Weddle</cp:lastModifiedBy>
  <cp:lastPrinted>2023-05-18T23:20:33Z</cp:lastPrinted>
  <dcterms:created xsi:type="dcterms:W3CDTF">2023-05-09T21:43:32Z</dcterms:created>
  <dcterms:modified xsi:type="dcterms:W3CDTF">2023-07-07T20:52:49Z</dcterms:modified>
</cp:coreProperties>
</file>